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nuralsurmen\Desktop\"/>
    </mc:Choice>
  </mc:AlternateContent>
  <bookViews>
    <workbookView xWindow="0" yWindow="0" windowWidth="19200" windowHeight="7060" tabRatio="900"/>
  </bookViews>
  <sheets>
    <sheet name="SEKTOR_USD" sheetId="1" r:id="rId1"/>
  </sheets>
  <calcPr calcId="162913"/>
</workbook>
</file>

<file path=xl/calcChain.xml><?xml version="1.0" encoding="utf-8"?>
<calcChain xmlns="http://schemas.openxmlformats.org/spreadsheetml/2006/main">
  <c r="M43" i="1" l="1"/>
  <c r="L43" i="1"/>
  <c r="I43" i="1"/>
  <c r="H43" i="1"/>
  <c r="E43" i="1"/>
  <c r="D43" i="1"/>
  <c r="M42" i="1"/>
  <c r="K42" i="1"/>
  <c r="L42" i="1" s="1"/>
  <c r="J42" i="1"/>
  <c r="H42" i="1"/>
  <c r="G42" i="1"/>
  <c r="I42" i="1" s="1"/>
  <c r="F42" i="1"/>
  <c r="E42" i="1"/>
  <c r="C42" i="1"/>
  <c r="D42" i="1" s="1"/>
  <c r="B42" i="1"/>
  <c r="M41" i="1"/>
  <c r="L41" i="1"/>
  <c r="I41" i="1"/>
  <c r="H41" i="1"/>
  <c r="E41" i="1"/>
  <c r="D41" i="1"/>
  <c r="M40" i="1"/>
  <c r="L40" i="1"/>
  <c r="I40" i="1"/>
  <c r="H40" i="1"/>
  <c r="E40" i="1"/>
  <c r="D40" i="1"/>
  <c r="M39" i="1"/>
  <c r="L39" i="1"/>
  <c r="I39" i="1"/>
  <c r="H39" i="1"/>
  <c r="E39" i="1"/>
  <c r="D39" i="1"/>
  <c r="M38" i="1"/>
  <c r="L38" i="1"/>
  <c r="I38" i="1"/>
  <c r="H38" i="1"/>
  <c r="E38" i="1"/>
  <c r="D38" i="1"/>
  <c r="M37" i="1"/>
  <c r="L37" i="1"/>
  <c r="I37" i="1"/>
  <c r="H37" i="1"/>
  <c r="E37" i="1"/>
  <c r="D37" i="1"/>
  <c r="M36" i="1"/>
  <c r="L36" i="1"/>
  <c r="I36" i="1"/>
  <c r="H36" i="1"/>
  <c r="E36" i="1"/>
  <c r="D36" i="1"/>
  <c r="M35" i="1"/>
  <c r="L35" i="1"/>
  <c r="I35" i="1"/>
  <c r="H35" i="1"/>
  <c r="E35" i="1"/>
  <c r="D35" i="1"/>
  <c r="M34" i="1"/>
  <c r="L34" i="1"/>
  <c r="I34" i="1"/>
  <c r="H34" i="1"/>
  <c r="E34" i="1"/>
  <c r="D34" i="1"/>
  <c r="M33" i="1"/>
  <c r="L33" i="1"/>
  <c r="I33" i="1"/>
  <c r="H33" i="1"/>
  <c r="E33" i="1"/>
  <c r="D33" i="1"/>
  <c r="M32" i="1"/>
  <c r="L32" i="1"/>
  <c r="I32" i="1"/>
  <c r="H32" i="1"/>
  <c r="E32" i="1"/>
  <c r="D32" i="1"/>
  <c r="M31" i="1"/>
  <c r="L31" i="1"/>
  <c r="I31" i="1"/>
  <c r="H31" i="1"/>
  <c r="E31" i="1"/>
  <c r="D31" i="1"/>
  <c r="M30" i="1"/>
  <c r="L30" i="1"/>
  <c r="I30" i="1"/>
  <c r="H30" i="1"/>
  <c r="E30" i="1"/>
  <c r="D30" i="1"/>
  <c r="L29" i="1"/>
  <c r="K29" i="1"/>
  <c r="M29" i="1" s="1"/>
  <c r="J29" i="1"/>
  <c r="I29" i="1"/>
  <c r="G29" i="1"/>
  <c r="H29" i="1" s="1"/>
  <c r="F29" i="1"/>
  <c r="D29" i="1"/>
  <c r="C29" i="1"/>
  <c r="E29" i="1" s="1"/>
  <c r="B29" i="1"/>
  <c r="M28" i="1"/>
  <c r="L28" i="1"/>
  <c r="I28" i="1"/>
  <c r="H28" i="1"/>
  <c r="E28" i="1"/>
  <c r="D28" i="1"/>
  <c r="K27" i="1"/>
  <c r="M27" i="1" s="1"/>
  <c r="J27" i="1"/>
  <c r="I27" i="1"/>
  <c r="G27" i="1"/>
  <c r="F27" i="1"/>
  <c r="F22" i="1" s="1"/>
  <c r="C27" i="1"/>
  <c r="E27" i="1" s="1"/>
  <c r="B27" i="1"/>
  <c r="M26" i="1"/>
  <c r="L26" i="1"/>
  <c r="I26" i="1"/>
  <c r="H26" i="1"/>
  <c r="E26" i="1"/>
  <c r="D26" i="1"/>
  <c r="M25" i="1"/>
  <c r="L25" i="1"/>
  <c r="I25" i="1"/>
  <c r="H25" i="1"/>
  <c r="E25" i="1"/>
  <c r="D25" i="1"/>
  <c r="M24" i="1"/>
  <c r="L24" i="1"/>
  <c r="I24" i="1"/>
  <c r="H24" i="1"/>
  <c r="E24" i="1"/>
  <c r="D24" i="1"/>
  <c r="L23" i="1"/>
  <c r="K23" i="1"/>
  <c r="M23" i="1" s="1"/>
  <c r="J23" i="1"/>
  <c r="J22" i="1" s="1"/>
  <c r="I23" i="1"/>
  <c r="G23" i="1"/>
  <c r="G22" i="1" s="1"/>
  <c r="F23" i="1"/>
  <c r="D23" i="1"/>
  <c r="C23" i="1"/>
  <c r="E23" i="1" s="1"/>
  <c r="B23" i="1"/>
  <c r="B22" i="1" s="1"/>
  <c r="M21" i="1"/>
  <c r="L21" i="1"/>
  <c r="I21" i="1"/>
  <c r="H21" i="1"/>
  <c r="E21" i="1"/>
  <c r="D21" i="1"/>
  <c r="M20" i="1"/>
  <c r="K20" i="1"/>
  <c r="L20" i="1" s="1"/>
  <c r="J20" i="1"/>
  <c r="G20" i="1"/>
  <c r="I20" i="1" s="1"/>
  <c r="F20" i="1"/>
  <c r="E20" i="1"/>
  <c r="C20" i="1"/>
  <c r="D20" i="1" s="1"/>
  <c r="B20" i="1"/>
  <c r="M19" i="1"/>
  <c r="L19" i="1"/>
  <c r="I19" i="1"/>
  <c r="H19" i="1"/>
  <c r="E19" i="1"/>
  <c r="D19" i="1"/>
  <c r="L18" i="1"/>
  <c r="K18" i="1"/>
  <c r="M18" i="1" s="1"/>
  <c r="J18" i="1"/>
  <c r="I18" i="1"/>
  <c r="G18" i="1"/>
  <c r="H18" i="1" s="1"/>
  <c r="F18" i="1"/>
  <c r="D18" i="1"/>
  <c r="C18" i="1"/>
  <c r="E18" i="1" s="1"/>
  <c r="B18" i="1"/>
  <c r="M17" i="1"/>
  <c r="L17" i="1"/>
  <c r="I17" i="1"/>
  <c r="H17" i="1"/>
  <c r="E17" i="1"/>
  <c r="D17" i="1"/>
  <c r="M16" i="1"/>
  <c r="L16" i="1"/>
  <c r="I16" i="1"/>
  <c r="H16" i="1"/>
  <c r="E16" i="1"/>
  <c r="D16" i="1"/>
  <c r="M15" i="1"/>
  <c r="L15" i="1"/>
  <c r="I15" i="1"/>
  <c r="H15" i="1"/>
  <c r="E15" i="1"/>
  <c r="D15" i="1"/>
  <c r="M14" i="1"/>
  <c r="L14" i="1"/>
  <c r="I14" i="1"/>
  <c r="H14" i="1"/>
  <c r="E14" i="1"/>
  <c r="D14" i="1"/>
  <c r="M13" i="1"/>
  <c r="L13" i="1"/>
  <c r="I13" i="1"/>
  <c r="H13" i="1"/>
  <c r="E13" i="1"/>
  <c r="D13" i="1"/>
  <c r="M12" i="1"/>
  <c r="L12" i="1"/>
  <c r="I12" i="1"/>
  <c r="H12" i="1"/>
  <c r="E12" i="1"/>
  <c r="D12" i="1"/>
  <c r="M11" i="1"/>
  <c r="L11" i="1"/>
  <c r="I11" i="1"/>
  <c r="H11" i="1"/>
  <c r="E11" i="1"/>
  <c r="D11" i="1"/>
  <c r="M10" i="1"/>
  <c r="L10" i="1"/>
  <c r="I10" i="1"/>
  <c r="H10" i="1"/>
  <c r="E10" i="1"/>
  <c r="D10" i="1"/>
  <c r="M9" i="1"/>
  <c r="K9" i="1"/>
  <c r="K8" i="1" s="1"/>
  <c r="J9" i="1"/>
  <c r="H9" i="1"/>
  <c r="G9" i="1"/>
  <c r="I9" i="1" s="1"/>
  <c r="F9" i="1"/>
  <c r="F8" i="1" s="1"/>
  <c r="F44" i="1" s="1"/>
  <c r="E9" i="1"/>
  <c r="C9" i="1"/>
  <c r="C8" i="1" s="1"/>
  <c r="B9" i="1"/>
  <c r="J8" i="1"/>
  <c r="B8" i="1"/>
  <c r="B44" i="1" s="1"/>
  <c r="J44" i="1" l="1"/>
  <c r="K44" i="1"/>
  <c r="M8" i="1"/>
  <c r="L8" i="1"/>
  <c r="C44" i="1"/>
  <c r="E8" i="1"/>
  <c r="D8" i="1"/>
  <c r="H22" i="1"/>
  <c r="I22" i="1"/>
  <c r="H27" i="1"/>
  <c r="G8" i="1"/>
  <c r="C22" i="1"/>
  <c r="K22" i="1"/>
  <c r="D9" i="1"/>
  <c r="L9" i="1"/>
  <c r="H23" i="1"/>
  <c r="H20" i="1"/>
  <c r="D27" i="1"/>
  <c r="L27" i="1"/>
  <c r="M44" i="1" l="1"/>
  <c r="L44" i="1"/>
  <c r="E44" i="1"/>
  <c r="D44" i="1"/>
  <c r="I8" i="1"/>
  <c r="H8" i="1"/>
  <c r="G44" i="1"/>
  <c r="M22" i="1"/>
  <c r="L22" i="1"/>
  <c r="E22" i="1"/>
  <c r="D22" i="1"/>
  <c r="I44" i="1" l="1"/>
  <c r="H44" i="1"/>
  <c r="M46" i="1" l="1"/>
  <c r="L46" i="1"/>
  <c r="I46" i="1"/>
  <c r="H46" i="1"/>
  <c r="E46" i="1"/>
  <c r="D46" i="1"/>
  <c r="B45" i="1"/>
  <c r="J45" i="1" l="1"/>
  <c r="F45" i="1"/>
  <c r="K45" i="1" l="1"/>
  <c r="G45" i="1" l="1"/>
  <c r="C45" i="1"/>
  <c r="L45" i="1"/>
  <c r="M45" i="1"/>
  <c r="I45" i="1" l="1"/>
  <c r="H45" i="1"/>
  <c r="E45" i="1"/>
  <c r="D45" i="1"/>
</calcChain>
</file>

<file path=xl/sharedStrings.xml><?xml version="1.0" encoding="utf-8"?>
<sst xmlns="http://schemas.openxmlformats.org/spreadsheetml/2006/main" count="55" uniqueCount="54">
  <si>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</si>
  <si>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</si>
  <si>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</si>
  <si>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</si>
  <si>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</si>
  <si>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</si>
  <si>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</si>
  <si>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</si>
  <si>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</si>
  <si>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</si>
  <si>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</si>
  <si>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Leather and Leather products</t>
  </si>
  <si>
    <t>Carpet</t>
  </si>
  <si>
    <t>Chemicals and chemical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</si>
  <si>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</si>
  <si>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</si>
  <si>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</si>
  <si>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</si>
  <si>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</si>
  <si>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</si>
  <si>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</si>
  <si>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</si>
  <si>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</si>
  <si>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</si>
  <si>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</si>
  <si>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</si>
  <si>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</si>
  <si>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</si>
  <si>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</si>
  <si>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</si>
  <si>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</si>
  <si>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</si>
  <si>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</si>
  <si>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</si>
  <si>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</si>
  <si>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</si>
  <si>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</si>
  <si>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</si>
  <si>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Export figures (exempted from Exporters Union Records)</t>
  </si>
  <si>
    <t>SECTORAL EXPORT FIGURES - 1000 $</t>
  </si>
  <si>
    <t>LAST 12 MONTHS</t>
  </si>
  <si>
    <t>For January-February period, TUİK figures was used for the first month.</t>
  </si>
  <si>
    <t>For the last 12 months; first 11 eleven months' figures are from TUİK and last month's figures are taken from TİM data</t>
  </si>
  <si>
    <t>T O T A L (TİM+TUİK (Turkey Statistical Institute)*)</t>
  </si>
  <si>
    <t>2018 - 2019</t>
  </si>
  <si>
    <t>Change    ('20/'19)</t>
  </si>
  <si>
    <t>Share(20)  (%)</t>
  </si>
  <si>
    <t>2019 - 2020</t>
  </si>
  <si>
    <t xml:space="preserve"> Share (20)  (%)</t>
  </si>
  <si>
    <t>Change   ('20/'19)</t>
  </si>
  <si>
    <t xml:space="preserve"> Share(20)  (%)</t>
  </si>
  <si>
    <t>1st JANUARY  -  30th APRIL</t>
  </si>
  <si>
    <t>1 - 30 APRIL EXPORT FIGURES</t>
  </si>
  <si>
    <t>1 - 30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</si>
</sst>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Y_T_L_-;\-* #,##0.00\ _Y_T_L_-;_-* &quot;-&quot;??\ _Y_T_L_-;_-@_-"/>
    <numFmt numFmtId="165" formatCode="0.0"/>
  </numFmts>
  <fonts count="50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6"/>
      <name val="Arial"/>
      <family val="2"/>
      <charset val="162"/>
    </font>
    <font>
      <b/>
      <sz val="11"/>
      <color rgb="FF000000"/>
      <name val="Calibri"/>
      <family val="2"/>
      <charset val="162"/>
    </font>
  </fonts>
  <fills count="4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36">
    <xf numFmtId="0" fontId="0" fillId="0" borderId="0"/>
    <xf numFmtId="0" fontId="16" fillId="0" borderId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28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4" fillId="5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8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1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1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4" fillId="20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9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2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4" fillId="15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18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4" fillId="21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7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10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15" fillId="13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5" fillId="16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5" fillId="19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2" fillId="37" borderId="19" applyNumberFormat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3" fillId="29" borderId="17" applyNumberFormat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6" fillId="0" borderId="1" applyNumberFormat="0" applyFill="0" applyAlignment="0" applyProtection="0"/>
    <xf numFmtId="0" fontId="37" fillId="0" borderId="14" applyNumberFormat="0" applyFill="0" applyAlignment="0" applyProtection="0"/>
    <xf numFmtId="0" fontId="7" fillId="0" borderId="2" applyNumberFormat="0" applyFill="0" applyAlignment="0" applyProtection="0"/>
    <xf numFmtId="0" fontId="38" fillId="0" borderId="15" applyNumberFormat="0" applyFill="0" applyAlignment="0" applyProtection="0"/>
    <xf numFmtId="0" fontId="8" fillId="0" borderId="3" applyNumberFormat="0" applyFill="0" applyAlignment="0" applyProtection="0"/>
    <xf numFmtId="0" fontId="39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2" borderId="4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11" fillId="0" borderId="6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28" fillId="0" borderId="0"/>
    <xf numFmtId="0" fontId="31" fillId="0" borderId="0"/>
    <xf numFmtId="0" fontId="31" fillId="0" borderId="0"/>
    <xf numFmtId="0" fontId="28" fillId="0" borderId="0"/>
    <xf numFmtId="0" fontId="4" fillId="0" borderId="0"/>
    <xf numFmtId="0" fontId="31" fillId="0" borderId="0"/>
    <xf numFmtId="0" fontId="31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4" fillId="0" borderId="8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8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11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14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17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20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1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1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18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2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1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0" fillId="37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1" fillId="38" borderId="18" applyNumberFormat="0" applyAlignment="0" applyProtection="0"/>
    <xf numFmtId="0" fontId="44" fillId="39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16" fillId="0" borderId="0"/>
    <xf numFmtId="0" fontId="31" fillId="0" borderId="0"/>
    <xf numFmtId="0" fontId="31" fillId="0" borderId="0"/>
    <xf numFmtId="0" fontId="16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5" fillId="29" borderId="0" applyNumberFormat="0" applyBorder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164" fontId="16" fillId="0" borderId="0" applyFont="0" applyFill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</cellStyleXfs>
  <cellXfs count="38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0" fontId="21" fillId="0" borderId="9" xfId="1" applyFont="1" applyFill="1" applyBorder="1"/>
    <xf numFmtId="0" fontId="17" fillId="0" borderId="9" xfId="1" applyFont="1" applyFill="1" applyBorder="1"/>
    <xf numFmtId="0" fontId="17" fillId="0" borderId="9" xfId="0" applyFont="1" applyFill="1" applyBorder="1"/>
    <xf numFmtId="0" fontId="29" fillId="0" borderId="9" xfId="1" applyFont="1" applyFill="1" applyBorder="1"/>
    <xf numFmtId="0" fontId="30" fillId="0" borderId="0" xfId="1" applyFont="1" applyFill="1" applyBorder="1"/>
    <xf numFmtId="0" fontId="23" fillId="23" borderId="9" xfId="1" applyFont="1" applyFill="1" applyBorder="1"/>
    <xf numFmtId="0" fontId="21" fillId="23" borderId="9" xfId="1" applyFont="1" applyFill="1" applyBorder="1"/>
    <xf numFmtId="0" fontId="22" fillId="23" borderId="9" xfId="1" applyFont="1" applyFill="1" applyBorder="1"/>
    <xf numFmtId="0" fontId="18" fillId="0" borderId="0" xfId="1" applyFont="1" applyFill="1" applyBorder="1" applyAlignment="1"/>
    <xf numFmtId="0" fontId="49" fillId="0" borderId="0" xfId="0" applyFont="1" applyAlignment="1">
      <alignment vertical="center"/>
    </xf>
    <xf numFmtId="0" fontId="17" fillId="0" borderId="0" xfId="1" applyFont="1" applyFill="1" applyBorder="1" applyAlignment="1">
      <alignment wrapText="1"/>
    </xf>
    <xf numFmtId="3" fontId="25" fillId="0" borderId="9" xfId="1" applyNumberFormat="1" applyFont="1" applyFill="1" applyBorder="1" applyAlignment="1">
      <alignment horizontal="center" vertical="center"/>
    </xf>
    <xf numFmtId="165" fontId="25" fillId="0" borderId="9" xfId="1" applyNumberFormat="1" applyFont="1" applyFill="1" applyBorder="1" applyAlignment="1">
      <alignment horizontal="center" vertical="center"/>
    </xf>
    <xf numFmtId="165" fontId="27" fillId="0" borderId="9" xfId="1" applyNumberFormat="1" applyFont="1" applyFill="1" applyBorder="1" applyAlignment="1">
      <alignment horizontal="center" vertical="center"/>
    </xf>
    <xf numFmtId="3" fontId="29" fillId="41" borderId="9" xfId="1" applyNumberFormat="1" applyFont="1" applyFill="1" applyBorder="1" applyAlignment="1">
      <alignment horizontal="center" vertical="center"/>
    </xf>
    <xf numFmtId="165" fontId="48" fillId="40" borderId="9" xfId="1" applyNumberFormat="1" applyFont="1" applyFill="1" applyBorder="1" applyAlignment="1">
      <alignment horizontal="center" vertical="center"/>
    </xf>
    <xf numFmtId="165" fontId="29" fillId="0" borderId="9" xfId="1" applyNumberFormat="1" applyFont="1" applyFill="1" applyBorder="1" applyAlignment="1">
      <alignment horizontal="center" vertical="center"/>
    </xf>
    <xf numFmtId="3" fontId="48" fillId="41" borderId="9" xfId="1" applyNumberFormat="1" applyFont="1" applyFill="1" applyBorder="1" applyAlignment="1">
      <alignment horizontal="center" vertical="center"/>
    </xf>
    <xf numFmtId="0" fontId="17" fillId="42" borderId="9" xfId="1" applyFont="1" applyFill="1" applyBorder="1"/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  <xf numFmtId="3" fontId="21" fillId="0" borderId="9" xfId="1" applyNumberFormat="1" applyFont="1" applyFill="1" applyBorder="1" applyAlignment="1">
      <alignment horizontal="center"/>
    </xf>
    <xf numFmtId="165" fontId="21" fillId="0" borderId="9" xfId="1" applyNumberFormat="1" applyFont="1" applyFill="1" applyBorder="1" applyAlignment="1">
      <alignment horizontal="center"/>
    </xf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</cellXfs>
  <cellStyles count="336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5" xfId="291"/>
    <cellStyle name="Normal 5 2" xfId="292"/>
    <cellStyle name="Normal 5 3" xfId="293"/>
    <cellStyle name="Normal_MAYIS_2009_İHRACAT_RAKAMLARI" xfId="1"/>
    <cellStyle name="Not 2" xfId="13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3" xfId="325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 2" xfId="168"/>
    <cellStyle name="Yüzde 3" xfId="1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0</xdr:row>
      <xdr:rowOff>0</xdr:rowOff>
    </xdr:from>
    <xdr:to>
      <xdr:col>0</xdr:col>
      <xdr:colOff>2553289</xdr:colOff>
      <xdr:row>4</xdr:row>
      <xdr:rowOff>20758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" y="0"/>
          <a:ext cx="2539682" cy="850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55" zoomScaleNormal="55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B6" sqref="B6:E6"/>
    </sheetView>
  </sheetViews>
  <sheetFormatPr defaultColWidth="9.1796875" defaultRowHeight="12.5" x14ac:dyDescent="0.25"/>
  <cols>
    <col min="1" max="1" width="74.453125" style="1" customWidth="1"/>
    <col min="2" max="2" width="17.81640625" style="1" customWidth="1"/>
    <col min="3" max="3" width="17" style="1" bestFit="1" customWidth="1"/>
    <col min="4" max="4" width="10.54296875" style="1" bestFit="1" customWidth="1"/>
    <col min="5" max="5" width="13.54296875" style="1" bestFit="1" customWidth="1"/>
    <col min="6" max="7" width="18.81640625" style="1" bestFit="1" customWidth="1"/>
    <col min="8" max="8" width="10.26953125" style="1" bestFit="1" customWidth="1"/>
    <col min="9" max="9" width="13.54296875" style="1" bestFit="1" customWidth="1"/>
    <col min="10" max="11" width="18.7265625" style="1" bestFit="1" customWidth="1"/>
    <col min="12" max="12" width="9.453125" style="1" bestFit="1" customWidth="1"/>
    <col min="13" max="13" width="12.1796875" style="1" customWidth="1"/>
    <col min="14" max="16384" width="9.1796875" style="1"/>
  </cols>
  <sheetData>
    <row r="1" spans="1:13" ht="25" x14ac:dyDescent="0.5">
      <c r="B1" s="31" t="s">
        <v>52</v>
      </c>
      <c r="C1" s="31"/>
      <c r="D1" s="31"/>
      <c r="E1" s="31"/>
      <c r="F1" s="31"/>
      <c r="G1" s="31"/>
      <c r="H1" s="31"/>
      <c r="I1" s="31"/>
      <c r="J1" s="31"/>
      <c r="K1" s="16"/>
      <c r="L1" s="16"/>
      <c r="M1" s="16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5" x14ac:dyDescent="0.25">
      <c r="A5" s="28" t="s">
        <v>39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30"/>
    </row>
    <row r="6" spans="1:13" ht="18" x14ac:dyDescent="0.25">
      <c r="A6" s="3"/>
      <c r="B6" s="27" t="s">
        <v>53</v>
      </c>
      <c r="C6" s="27"/>
      <c r="D6" s="27"/>
      <c r="E6" s="27"/>
      <c r="F6" s="27" t="s">
        <v>51</v>
      </c>
      <c r="G6" s="27"/>
      <c r="H6" s="27"/>
      <c r="I6" s="27"/>
      <c r="J6" s="27" t="s">
        <v>40</v>
      </c>
      <c r="K6" s="27"/>
      <c r="L6" s="27"/>
      <c r="M6" s="27"/>
    </row>
    <row r="7" spans="1:13" ht="29" x14ac:dyDescent="0.4">
      <c r="A7" s="4" t="s">
        <v>27</v>
      </c>
      <c r="B7" s="5">
        <v>2019</v>
      </c>
      <c r="C7" s="6">
        <v>2020</v>
      </c>
      <c r="D7" s="7" t="s">
        <v>49</v>
      </c>
      <c r="E7" s="7" t="s">
        <v>50</v>
      </c>
      <c r="F7" s="5">
        <v>2019</v>
      </c>
      <c r="G7" s="6">
        <v>2020</v>
      </c>
      <c r="H7" s="7" t="s">
        <v>45</v>
      </c>
      <c r="I7" s="7" t="s">
        <v>46</v>
      </c>
      <c r="J7" s="5" t="s">
        <v>44</v>
      </c>
      <c r="K7" s="5" t="s">
        <v>47</v>
      </c>
      <c r="L7" s="7" t="s">
        <v>45</v>
      </c>
      <c r="M7" s="7" t="s">
        <v>48</v>
      </c>
    </row>
    <row r="8" spans="1:13" ht="16.5" x14ac:dyDescent="0.35">
      <c r="A8" s="13" t="s">
        <v>28</v>
      </c>
      <c r="B8" s="32">
        <f>B9+B18+B20</f>
        <v>1878341.6274400002</v>
      </c>
      <c r="C8" s="32">
        <f>C9+C18+C20</f>
        <v>1767977.27397</v>
      </c>
      <c r="D8" s="33">
        <f t="shared" ref="D8:D44" si="0">(C8-B8)/B8*100</f>
        <v>-5.8756273011111544</v>
      </c>
      <c r="E8" s="33">
        <f t="shared" ref="E8:E44" si="1">C8/C$46*100</f>
        <v>12.064250377631415</v>
      </c>
      <c r="F8" s="32">
        <f>F9+F18+F20</f>
        <v>7567276.9227400012</v>
      </c>
      <c r="G8" s="32">
        <f>G9+G18+G20</f>
        <v>7789630.7811599988</v>
      </c>
      <c r="H8" s="33">
        <f t="shared" ref="H8:H44" si="2">(G8-F8)/F8*100</f>
        <v>2.9383602673745752</v>
      </c>
      <c r="I8" s="33">
        <f t="shared" ref="I8:I44" si="3">G8/G$46*100</f>
        <v>26.482974275734406</v>
      </c>
      <c r="J8" s="32">
        <f>J9+J18+J20</f>
        <v>22683700.033849999</v>
      </c>
      <c r="K8" s="32">
        <f>K9+K18+K20</f>
        <v>23600804.172909997</v>
      </c>
      <c r="L8" s="33">
        <f t="shared" ref="L8:L44" si="4">(K8-J8)/J8*100</f>
        <v>4.0430094635859204</v>
      </c>
      <c r="M8" s="33">
        <f t="shared" ref="M8:M44" si="5">K8/K$46*100</f>
        <v>12.96133106823873</v>
      </c>
    </row>
    <row r="9" spans="1:13" ht="15.5" x14ac:dyDescent="0.35">
      <c r="A9" s="8" t="s">
        <v>29</v>
      </c>
      <c r="B9" s="32">
        <f>B10+B11+B12+B13+B14+B15+B16+B17</f>
        <v>1183872.04688</v>
      </c>
      <c r="C9" s="32">
        <f>C10+C11+C12+C13+C14+C15+C16+C17</f>
        <v>1243971.14056</v>
      </c>
      <c r="D9" s="33">
        <f t="shared" si="0"/>
        <v>5.0764855744661155</v>
      </c>
      <c r="E9" s="33">
        <f t="shared" si="1"/>
        <v>8.4885589442923006</v>
      </c>
      <c r="F9" s="32">
        <f>F10+F11+F12+F13+F14+F15+F16+F17</f>
        <v>4927252.6221200004</v>
      </c>
      <c r="G9" s="32">
        <f>G10+G11+G12+G13+G14+G15+G16+G17</f>
        <v>5339144.4089899994</v>
      </c>
      <c r="H9" s="33">
        <f t="shared" si="2"/>
        <v>8.3594615185932639</v>
      </c>
      <c r="I9" s="33">
        <f t="shared" si="3"/>
        <v>18.151877542090279</v>
      </c>
      <c r="J9" s="32">
        <f>J10+J11+J12+J13+J14+J15+J16+J17</f>
        <v>14985685.33907</v>
      </c>
      <c r="K9" s="32">
        <f>K10+K11+K12+K13+K14+K15+K16+K17</f>
        <v>15755131.54675</v>
      </c>
      <c r="L9" s="33">
        <f t="shared" si="4"/>
        <v>5.1345413324136384</v>
      </c>
      <c r="M9" s="33">
        <f t="shared" si="5"/>
        <v>8.6525643153921372</v>
      </c>
    </row>
    <row r="10" spans="1:13" ht="14" x14ac:dyDescent="0.3">
      <c r="A10" s="9" t="s">
        <v>5</v>
      </c>
      <c r="B10" s="34">
        <v>597721.19305999996</v>
      </c>
      <c r="C10" s="34">
        <v>595133.57955999998</v>
      </c>
      <c r="D10" s="35">
        <f t="shared" si="0"/>
        <v>-0.43291312572553037</v>
      </c>
      <c r="E10" s="35">
        <f t="shared" si="1"/>
        <v>4.0610479657498688</v>
      </c>
      <c r="F10" s="34">
        <v>2309758.5502599999</v>
      </c>
      <c r="G10" s="34">
        <v>2404926.1990899998</v>
      </c>
      <c r="H10" s="35">
        <f t="shared" si="2"/>
        <v>4.1202423006200029</v>
      </c>
      <c r="I10" s="35">
        <f t="shared" si="3"/>
        <v>8.1762024998129377</v>
      </c>
      <c r="J10" s="34">
        <v>6772314.5900600003</v>
      </c>
      <c r="K10" s="34">
        <v>6884018.0933400001</v>
      </c>
      <c r="L10" s="35">
        <f t="shared" si="4"/>
        <v>1.6494139750086561</v>
      </c>
      <c r="M10" s="35">
        <f t="shared" si="5"/>
        <v>3.7806354789360404</v>
      </c>
    </row>
    <row r="11" spans="1:13" ht="14" x14ac:dyDescent="0.3">
      <c r="A11" s="9" t="s">
        <v>4</v>
      </c>
      <c r="B11" s="34">
        <v>113212.84436</v>
      </c>
      <c r="C11" s="34">
        <v>118946.38009000001</v>
      </c>
      <c r="D11" s="35">
        <f t="shared" si="0"/>
        <v>5.0643862561815096</v>
      </c>
      <c r="E11" s="35">
        <f t="shared" si="1"/>
        <v>0.8116614008823636</v>
      </c>
      <c r="F11" s="34">
        <v>621876.12863000005</v>
      </c>
      <c r="G11" s="34">
        <v>756301.07223000005</v>
      </c>
      <c r="H11" s="35">
        <f t="shared" si="2"/>
        <v>21.616032102106832</v>
      </c>
      <c r="I11" s="35">
        <f t="shared" si="3"/>
        <v>2.571251758044788</v>
      </c>
      <c r="J11" s="34">
        <v>2153858.2668400002</v>
      </c>
      <c r="K11" s="34">
        <v>2394985.7617199998</v>
      </c>
      <c r="L11" s="35">
        <f t="shared" si="4"/>
        <v>11.195142159180516</v>
      </c>
      <c r="M11" s="35">
        <f t="shared" si="5"/>
        <v>1.3153027809536417</v>
      </c>
    </row>
    <row r="12" spans="1:13" ht="14" x14ac:dyDescent="0.3">
      <c r="A12" s="9" t="s">
        <v>2</v>
      </c>
      <c r="B12" s="34">
        <v>125216.48028</v>
      </c>
      <c r="C12" s="34">
        <v>144222.45681999999</v>
      </c>
      <c r="D12" s="35">
        <f t="shared" si="0"/>
        <v>15.178494474130085</v>
      </c>
      <c r="E12" s="35">
        <f t="shared" si="1"/>
        <v>0.98413925041388273</v>
      </c>
      <c r="F12" s="34">
        <v>500806.07156999997</v>
      </c>
      <c r="G12" s="34">
        <v>565431.69209000003</v>
      </c>
      <c r="H12" s="35">
        <f t="shared" si="2"/>
        <v>12.904320492242082</v>
      </c>
      <c r="I12" s="35">
        <f t="shared" si="3"/>
        <v>1.9223392452080428</v>
      </c>
      <c r="J12" s="34">
        <v>1557992.8095499999</v>
      </c>
      <c r="K12" s="34">
        <v>1613419.6568499999</v>
      </c>
      <c r="L12" s="35">
        <f t="shared" si="4"/>
        <v>3.5575804304263214</v>
      </c>
      <c r="M12" s="35">
        <f t="shared" si="5"/>
        <v>0.88607431218130817</v>
      </c>
    </row>
    <row r="13" spans="1:13" ht="14" x14ac:dyDescent="0.3">
      <c r="A13" s="9" t="s">
        <v>3</v>
      </c>
      <c r="B13" s="34">
        <v>117650.87019</v>
      </c>
      <c r="C13" s="34">
        <v>104110.40852</v>
      </c>
      <c r="D13" s="35">
        <f t="shared" si="0"/>
        <v>-11.50901956622409</v>
      </c>
      <c r="E13" s="35">
        <f t="shared" si="1"/>
        <v>0.71042431019624275</v>
      </c>
      <c r="F13" s="34">
        <v>462805.92473000003</v>
      </c>
      <c r="G13" s="34">
        <v>441118.70319999999</v>
      </c>
      <c r="H13" s="35">
        <f t="shared" si="2"/>
        <v>-4.6860293637451411</v>
      </c>
      <c r="I13" s="35">
        <f t="shared" si="3"/>
        <v>1.4997033360869085</v>
      </c>
      <c r="J13" s="34">
        <v>1416005.9731399999</v>
      </c>
      <c r="K13" s="34">
        <v>1395534.3378300001</v>
      </c>
      <c r="L13" s="35">
        <f t="shared" si="4"/>
        <v>-1.4457308583666397</v>
      </c>
      <c r="M13" s="35">
        <f t="shared" si="5"/>
        <v>0.76641382374894218</v>
      </c>
    </row>
    <row r="14" spans="1:13" ht="14" x14ac:dyDescent="0.3">
      <c r="A14" s="9" t="s">
        <v>0</v>
      </c>
      <c r="B14" s="34">
        <v>135925.36207999999</v>
      </c>
      <c r="C14" s="34">
        <v>197949.33674999999</v>
      </c>
      <c r="D14" s="35">
        <f t="shared" si="0"/>
        <v>45.630906345127315</v>
      </c>
      <c r="E14" s="35">
        <f t="shared" si="1"/>
        <v>1.3507585169777463</v>
      </c>
      <c r="F14" s="34">
        <v>568726.21016999998</v>
      </c>
      <c r="G14" s="34">
        <v>754256.86106999998</v>
      </c>
      <c r="H14" s="35">
        <f t="shared" si="2"/>
        <v>32.622138312307143</v>
      </c>
      <c r="I14" s="35">
        <f t="shared" si="3"/>
        <v>2.5643019046967463</v>
      </c>
      <c r="J14" s="34">
        <v>1643030.95884</v>
      </c>
      <c r="K14" s="34">
        <v>2215781.8585299999</v>
      </c>
      <c r="L14" s="35">
        <f t="shared" si="4"/>
        <v>34.859410080402199</v>
      </c>
      <c r="M14" s="35">
        <f t="shared" si="5"/>
        <v>1.2168857481716695</v>
      </c>
    </row>
    <row r="15" spans="1:13" ht="14" x14ac:dyDescent="0.3">
      <c r="A15" s="9" t="s">
        <v>1</v>
      </c>
      <c r="B15" s="34">
        <v>24122.202799999999</v>
      </c>
      <c r="C15" s="34">
        <v>23301.29163</v>
      </c>
      <c r="D15" s="35">
        <f t="shared" si="0"/>
        <v>-3.4031351813359243</v>
      </c>
      <c r="E15" s="35">
        <f t="shared" si="1"/>
        <v>0.15900239244325112</v>
      </c>
      <c r="F15" s="34">
        <v>113728.25538</v>
      </c>
      <c r="G15" s="34">
        <v>101929.35414</v>
      </c>
      <c r="H15" s="35">
        <f t="shared" si="2"/>
        <v>-10.374643663156847</v>
      </c>
      <c r="I15" s="35">
        <f t="shared" si="3"/>
        <v>0.34653663818837127</v>
      </c>
      <c r="J15" s="34">
        <v>315684.89713</v>
      </c>
      <c r="K15" s="34">
        <v>270866.01062999998</v>
      </c>
      <c r="L15" s="35">
        <f t="shared" si="4"/>
        <v>-14.197348972809259</v>
      </c>
      <c r="M15" s="35">
        <f t="shared" si="5"/>
        <v>0.1487569666349898</v>
      </c>
    </row>
    <row r="16" spans="1:13" ht="14" x14ac:dyDescent="0.3">
      <c r="A16" s="9" t="s">
        <v>6</v>
      </c>
      <c r="B16" s="34">
        <v>60277.450449999997</v>
      </c>
      <c r="C16" s="34">
        <v>53493.753989999997</v>
      </c>
      <c r="D16" s="35">
        <f t="shared" si="0"/>
        <v>-11.254119756818612</v>
      </c>
      <c r="E16" s="35">
        <f t="shared" si="1"/>
        <v>0.36502847139297018</v>
      </c>
      <c r="F16" s="34">
        <v>298527.01532000001</v>
      </c>
      <c r="G16" s="34">
        <v>272102.58552999998</v>
      </c>
      <c r="H16" s="35">
        <f t="shared" si="2"/>
        <v>-8.85160418787388</v>
      </c>
      <c r="I16" s="35">
        <f t="shared" si="3"/>
        <v>0.92508694897073307</v>
      </c>
      <c r="J16" s="34">
        <v>1030005.37825</v>
      </c>
      <c r="K16" s="34">
        <v>881992.74152000004</v>
      </c>
      <c r="L16" s="35">
        <f t="shared" si="4"/>
        <v>-14.37008387096739</v>
      </c>
      <c r="M16" s="35">
        <f t="shared" si="5"/>
        <v>0.48438179643667106</v>
      </c>
    </row>
    <row r="17" spans="1:13" ht="14" x14ac:dyDescent="0.3">
      <c r="A17" s="9" t="s">
        <v>7</v>
      </c>
      <c r="B17" s="34">
        <v>9745.6436599999997</v>
      </c>
      <c r="C17" s="34">
        <v>6813.9332000000004</v>
      </c>
      <c r="D17" s="35">
        <f t="shared" si="0"/>
        <v>-30.082266110681903</v>
      </c>
      <c r="E17" s="35">
        <f t="shared" si="1"/>
        <v>4.6496636235975816E-2</v>
      </c>
      <c r="F17" s="34">
        <v>51024.466059999999</v>
      </c>
      <c r="G17" s="34">
        <v>43077.941639999997</v>
      </c>
      <c r="H17" s="35">
        <f t="shared" si="2"/>
        <v>-15.57394919263953</v>
      </c>
      <c r="I17" s="35">
        <f t="shared" si="3"/>
        <v>0.146455211081753</v>
      </c>
      <c r="J17" s="34">
        <v>96792.465259999997</v>
      </c>
      <c r="K17" s="34">
        <v>98533.086330000006</v>
      </c>
      <c r="L17" s="35">
        <f t="shared" si="4"/>
        <v>1.79830223904766</v>
      </c>
      <c r="M17" s="35">
        <f t="shared" si="5"/>
        <v>5.4113408328874249E-2</v>
      </c>
    </row>
    <row r="18" spans="1:13" ht="15.5" x14ac:dyDescent="0.35">
      <c r="A18" s="8" t="s">
        <v>30</v>
      </c>
      <c r="B18" s="32">
        <f>B19</f>
        <v>217806.06377000001</v>
      </c>
      <c r="C18" s="32">
        <f>C19</f>
        <v>183527.29629</v>
      </c>
      <c r="D18" s="33">
        <f t="shared" si="0"/>
        <v>-15.738206221934153</v>
      </c>
      <c r="E18" s="33">
        <f t="shared" si="1"/>
        <v>1.2523459923217743</v>
      </c>
      <c r="F18" s="32">
        <f>F19</f>
        <v>886975.90807999996</v>
      </c>
      <c r="G18" s="32">
        <f>G19</f>
        <v>784482.69362999999</v>
      </c>
      <c r="H18" s="33">
        <f t="shared" si="2"/>
        <v>-11.555354944404611</v>
      </c>
      <c r="I18" s="33">
        <f t="shared" si="3"/>
        <v>2.6670628658561832</v>
      </c>
      <c r="J18" s="32">
        <f>J19</f>
        <v>2568637.9596000002</v>
      </c>
      <c r="K18" s="32">
        <f>K19</f>
        <v>2402521.6830099998</v>
      </c>
      <c r="L18" s="33">
        <f t="shared" si="4"/>
        <v>-6.4670957605823425</v>
      </c>
      <c r="M18" s="33">
        <f t="shared" si="5"/>
        <v>1.3194414352989881</v>
      </c>
    </row>
    <row r="19" spans="1:13" ht="14" x14ac:dyDescent="0.3">
      <c r="A19" s="9" t="s">
        <v>8</v>
      </c>
      <c r="B19" s="34">
        <v>217806.06377000001</v>
      </c>
      <c r="C19" s="34">
        <v>183527.29629</v>
      </c>
      <c r="D19" s="35">
        <f t="shared" si="0"/>
        <v>-15.738206221934153</v>
      </c>
      <c r="E19" s="35">
        <f t="shared" si="1"/>
        <v>1.2523459923217743</v>
      </c>
      <c r="F19" s="34">
        <v>886975.90807999996</v>
      </c>
      <c r="G19" s="34">
        <v>784482.69362999999</v>
      </c>
      <c r="H19" s="35">
        <f t="shared" si="2"/>
        <v>-11.555354944404611</v>
      </c>
      <c r="I19" s="35">
        <f t="shared" si="3"/>
        <v>2.6670628658561832</v>
      </c>
      <c r="J19" s="34">
        <v>2568637.9596000002</v>
      </c>
      <c r="K19" s="34">
        <v>2402521.6830099998</v>
      </c>
      <c r="L19" s="35">
        <f t="shared" si="4"/>
        <v>-6.4670957605823425</v>
      </c>
      <c r="M19" s="35">
        <f t="shared" si="5"/>
        <v>1.3194414352989881</v>
      </c>
    </row>
    <row r="20" spans="1:13" ht="15.5" x14ac:dyDescent="0.35">
      <c r="A20" s="8" t="s">
        <v>31</v>
      </c>
      <c r="B20" s="32">
        <f>B21</f>
        <v>476663.51679000002</v>
      </c>
      <c r="C20" s="32">
        <f>C21</f>
        <v>340478.83711999998</v>
      </c>
      <c r="D20" s="33">
        <f t="shared" si="0"/>
        <v>-28.570401315189788</v>
      </c>
      <c r="E20" s="33">
        <f t="shared" si="1"/>
        <v>2.3233454410173406</v>
      </c>
      <c r="F20" s="32">
        <f>F21</f>
        <v>1753048.3925399999</v>
      </c>
      <c r="G20" s="32">
        <f>G21</f>
        <v>1666003.67854</v>
      </c>
      <c r="H20" s="33">
        <f t="shared" si="2"/>
        <v>-4.965334349605742</v>
      </c>
      <c r="I20" s="33">
        <f t="shared" si="3"/>
        <v>5.6640338677879463</v>
      </c>
      <c r="J20" s="32">
        <f>J21</f>
        <v>5129376.7351799998</v>
      </c>
      <c r="K20" s="32">
        <f>K21</f>
        <v>5443150.9431499997</v>
      </c>
      <c r="L20" s="33">
        <f t="shared" si="4"/>
        <v>6.1171994994629486</v>
      </c>
      <c r="M20" s="33">
        <f t="shared" si="5"/>
        <v>2.989325317547606</v>
      </c>
    </row>
    <row r="21" spans="1:13" ht="14" x14ac:dyDescent="0.3">
      <c r="A21" s="9" t="s">
        <v>9</v>
      </c>
      <c r="B21" s="34">
        <v>476663.51679000002</v>
      </c>
      <c r="C21" s="34">
        <v>340478.83711999998</v>
      </c>
      <c r="D21" s="35">
        <f t="shared" si="0"/>
        <v>-28.570401315189788</v>
      </c>
      <c r="E21" s="35">
        <f t="shared" si="1"/>
        <v>2.3233454410173406</v>
      </c>
      <c r="F21" s="34">
        <v>1753048.3925399999</v>
      </c>
      <c r="G21" s="34">
        <v>1666003.67854</v>
      </c>
      <c r="H21" s="35">
        <f t="shared" si="2"/>
        <v>-4.965334349605742</v>
      </c>
      <c r="I21" s="35">
        <f t="shared" si="3"/>
        <v>5.6640338677879463</v>
      </c>
      <c r="J21" s="34">
        <v>5129376.7351799998</v>
      </c>
      <c r="K21" s="34">
        <v>5443150.9431499997</v>
      </c>
      <c r="L21" s="35">
        <f t="shared" si="4"/>
        <v>6.1171994994629486</v>
      </c>
      <c r="M21" s="35">
        <f t="shared" si="5"/>
        <v>2.989325317547606</v>
      </c>
    </row>
    <row r="22" spans="1:13" ht="16.5" x14ac:dyDescent="0.35">
      <c r="A22" s="13" t="s">
        <v>32</v>
      </c>
      <c r="B22" s="32">
        <f>B23+B27+B29</f>
        <v>11771343.655220002</v>
      </c>
      <c r="C22" s="32">
        <f>C23+C27+C29</f>
        <v>6254384.1051599998</v>
      </c>
      <c r="D22" s="33">
        <f t="shared" si="0"/>
        <v>-46.867712910696532</v>
      </c>
      <c r="E22" s="33">
        <f t="shared" si="1"/>
        <v>42.678408208887873</v>
      </c>
      <c r="F22" s="32">
        <f>F23+F27+F29</f>
        <v>46055909.839140005</v>
      </c>
      <c r="G22" s="32">
        <f>G23+G27+G29</f>
        <v>38585582.559820004</v>
      </c>
      <c r="H22" s="33">
        <f t="shared" si="2"/>
        <v>-16.220127461191623</v>
      </c>
      <c r="I22" s="33">
        <f t="shared" si="3"/>
        <v>131.1822112053645</v>
      </c>
      <c r="J22" s="32">
        <f>J23+J27+J29</f>
        <v>137627716.50279</v>
      </c>
      <c r="K22" s="32">
        <f>K23+K27+K29</f>
        <v>130729124.45706001</v>
      </c>
      <c r="L22" s="33">
        <f t="shared" si="4"/>
        <v>-5.0125020025237035</v>
      </c>
      <c r="M22" s="33">
        <f t="shared" si="5"/>
        <v>71.795157907961055</v>
      </c>
    </row>
    <row r="23" spans="1:13" ht="15.5" x14ac:dyDescent="0.35">
      <c r="A23" s="8" t="s">
        <v>33</v>
      </c>
      <c r="B23" s="32">
        <f>B24+B25+B26</f>
        <v>1062035.64454</v>
      </c>
      <c r="C23" s="32">
        <f>C24+C25+C26</f>
        <v>437131.39992000005</v>
      </c>
      <c r="D23" s="33">
        <f>(C23-B23)/B23*100</f>
        <v>-58.840232701480097</v>
      </c>
      <c r="E23" s="33">
        <f t="shared" si="1"/>
        <v>2.9828792112906402</v>
      </c>
      <c r="F23" s="32">
        <f>F24+F25+F26</f>
        <v>4121515.8826900003</v>
      </c>
      <c r="G23" s="32">
        <f>G24+G25+G26</f>
        <v>3415979.4735699999</v>
      </c>
      <c r="H23" s="33">
        <f t="shared" si="2"/>
        <v>-17.118371715688166</v>
      </c>
      <c r="I23" s="33">
        <f t="shared" si="3"/>
        <v>11.613553846966719</v>
      </c>
      <c r="J23" s="32">
        <f>J24+J25+J26</f>
        <v>12299627.488150001</v>
      </c>
      <c r="K23" s="32">
        <f>K24+K25+K26</f>
        <v>11411031.299760001</v>
      </c>
      <c r="L23" s="33">
        <f t="shared" si="4"/>
        <v>-7.224578055279415</v>
      </c>
      <c r="M23" s="33">
        <f t="shared" si="5"/>
        <v>6.2668269022795515</v>
      </c>
    </row>
    <row r="24" spans="1:13" ht="14" x14ac:dyDescent="0.3">
      <c r="A24" s="9" t="s">
        <v>10</v>
      </c>
      <c r="B24" s="34">
        <v>690699.95064000005</v>
      </c>
      <c r="C24" s="34">
        <v>306849.01066000003</v>
      </c>
      <c r="D24" s="35">
        <f t="shared" si="0"/>
        <v>-55.574195368672775</v>
      </c>
      <c r="E24" s="35">
        <f t="shared" si="1"/>
        <v>2.093863618743296</v>
      </c>
      <c r="F24" s="34">
        <v>2733634.2607300002</v>
      </c>
      <c r="G24" s="34">
        <v>2212000.6195800002</v>
      </c>
      <c r="H24" s="35">
        <f t="shared" si="2"/>
        <v>-19.08205675658678</v>
      </c>
      <c r="I24" s="35">
        <f t="shared" si="3"/>
        <v>7.5202993764387607</v>
      </c>
      <c r="J24" s="34">
        <v>8299933.7606800003</v>
      </c>
      <c r="K24" s="34">
        <v>7395210.9625700004</v>
      </c>
      <c r="L24" s="35">
        <f t="shared" si="4"/>
        <v>-10.900361667896941</v>
      </c>
      <c r="M24" s="35">
        <f t="shared" si="5"/>
        <v>4.0613776082834043</v>
      </c>
    </row>
    <row r="25" spans="1:13" ht="14" x14ac:dyDescent="0.3">
      <c r="A25" s="9" t="s">
        <v>11</v>
      </c>
      <c r="B25" s="34">
        <v>141711.73423999999</v>
      </c>
      <c r="C25" s="34">
        <v>54437.80816</v>
      </c>
      <c r="D25" s="35">
        <f t="shared" si="0"/>
        <v>-61.585532452940505</v>
      </c>
      <c r="E25" s="35">
        <f t="shared" si="1"/>
        <v>0.37147046928774646</v>
      </c>
      <c r="F25" s="34">
        <v>580872.62948</v>
      </c>
      <c r="G25" s="34">
        <v>469426.45662000001</v>
      </c>
      <c r="H25" s="35">
        <f t="shared" si="2"/>
        <v>-19.185991421177331</v>
      </c>
      <c r="I25" s="35">
        <f t="shared" si="3"/>
        <v>1.595943264099781</v>
      </c>
      <c r="J25" s="34">
        <v>1672223.6481000001</v>
      </c>
      <c r="K25" s="34">
        <v>1553879.0827899999</v>
      </c>
      <c r="L25" s="35">
        <f t="shared" si="4"/>
        <v>-7.0770776052871094</v>
      </c>
      <c r="M25" s="35">
        <f t="shared" si="5"/>
        <v>0.8533752106282152</v>
      </c>
    </row>
    <row r="26" spans="1:13" ht="14" x14ac:dyDescent="0.3">
      <c r="A26" s="9" t="s">
        <v>12</v>
      </c>
      <c r="B26" s="34">
        <v>229623.95965999999</v>
      </c>
      <c r="C26" s="34">
        <v>75844.581099999996</v>
      </c>
      <c r="D26" s="35">
        <f t="shared" si="0"/>
        <v>-66.970092662672613</v>
      </c>
      <c r="E26" s="35">
        <f t="shared" si="1"/>
        <v>0.51754512325959789</v>
      </c>
      <c r="F26" s="34">
        <v>807008.99248000002</v>
      </c>
      <c r="G26" s="34">
        <v>734552.39737000002</v>
      </c>
      <c r="H26" s="35">
        <f t="shared" si="2"/>
        <v>-8.9784123578766284</v>
      </c>
      <c r="I26" s="35">
        <f t="shared" si="3"/>
        <v>2.4973112064281779</v>
      </c>
      <c r="J26" s="34">
        <v>2327470.0793699999</v>
      </c>
      <c r="K26" s="34">
        <v>2461941.2544</v>
      </c>
      <c r="L26" s="35">
        <f t="shared" si="4"/>
        <v>5.7775683658368973</v>
      </c>
      <c r="M26" s="35">
        <f t="shared" si="5"/>
        <v>1.3520740833679319</v>
      </c>
    </row>
    <row r="27" spans="1:13" ht="15.5" x14ac:dyDescent="0.35">
      <c r="A27" s="8" t="s">
        <v>34</v>
      </c>
      <c r="B27" s="32">
        <f>B28</f>
        <v>1768194.9893700001</v>
      </c>
      <c r="C27" s="32">
        <f>C28</f>
        <v>1285160.1255099999</v>
      </c>
      <c r="D27" s="33">
        <f t="shared" si="0"/>
        <v>-27.317963616224439</v>
      </c>
      <c r="E27" s="33">
        <f t="shared" si="1"/>
        <v>8.7696226403891799</v>
      </c>
      <c r="F27" s="32">
        <f>F28</f>
        <v>6784474.4294199999</v>
      </c>
      <c r="G27" s="32">
        <f>G28</f>
        <v>6044142.97939</v>
      </c>
      <c r="H27" s="33">
        <f t="shared" si="2"/>
        <v>-10.912141503837761</v>
      </c>
      <c r="I27" s="33">
        <f t="shared" si="3"/>
        <v>20.548712453635652</v>
      </c>
      <c r="J27" s="32">
        <f>J28</f>
        <v>18615088.030979998</v>
      </c>
      <c r="K27" s="32">
        <f>K28</f>
        <v>19847291.758359998</v>
      </c>
      <c r="L27" s="33">
        <f t="shared" si="4"/>
        <v>6.6193816829085943</v>
      </c>
      <c r="M27" s="33">
        <f t="shared" si="5"/>
        <v>10.899938722567315</v>
      </c>
    </row>
    <row r="28" spans="1:13" ht="14" x14ac:dyDescent="0.3">
      <c r="A28" s="9" t="s">
        <v>13</v>
      </c>
      <c r="B28" s="34">
        <v>1768194.9893700001</v>
      </c>
      <c r="C28" s="34">
        <v>1285160.1255099999</v>
      </c>
      <c r="D28" s="35">
        <f t="shared" si="0"/>
        <v>-27.317963616224439</v>
      </c>
      <c r="E28" s="35">
        <f t="shared" si="1"/>
        <v>8.7696226403891799</v>
      </c>
      <c r="F28" s="34">
        <v>6784474.4294199999</v>
      </c>
      <c r="G28" s="34">
        <v>6044142.97939</v>
      </c>
      <c r="H28" s="35">
        <f t="shared" si="2"/>
        <v>-10.912141503837761</v>
      </c>
      <c r="I28" s="35">
        <f t="shared" si="3"/>
        <v>20.548712453635652</v>
      </c>
      <c r="J28" s="34">
        <v>18615088.030979998</v>
      </c>
      <c r="K28" s="34">
        <v>19847291.758359998</v>
      </c>
      <c r="L28" s="35">
        <f t="shared" si="4"/>
        <v>6.6193816829085943</v>
      </c>
      <c r="M28" s="35">
        <f t="shared" si="5"/>
        <v>10.899938722567315</v>
      </c>
    </row>
    <row r="29" spans="1:13" ht="15.5" x14ac:dyDescent="0.35">
      <c r="A29" s="8" t="s">
        <v>35</v>
      </c>
      <c r="B29" s="32">
        <f>B30+B31+B32+B33+B34+B35+B36+B37+B38+B39+B40+B41</f>
        <v>8941113.0213100016</v>
      </c>
      <c r="C29" s="32">
        <f>C30+C31+C32+C33+C34+C35+C36+C37+C38+C39+C40+C41</f>
        <v>4532092.5797300003</v>
      </c>
      <c r="D29" s="33">
        <f t="shared" si="0"/>
        <v>-49.311762764564818</v>
      </c>
      <c r="E29" s="33">
        <f t="shared" si="1"/>
        <v>30.925906357208056</v>
      </c>
      <c r="F29" s="32">
        <f>F30+F31+F32+F33+F34+F35+F36+F37+F38+F39+F40+F41</f>
        <v>35149919.527030006</v>
      </c>
      <c r="G29" s="32">
        <f>G30+G31+G32+G33+G34+G35+G36+G37+G38+G39+G40+G41</f>
        <v>29125460.106860004</v>
      </c>
      <c r="H29" s="33">
        <f t="shared" si="2"/>
        <v>-17.139326351905986</v>
      </c>
      <c r="I29" s="33">
        <f t="shared" si="3"/>
        <v>99.019944904762113</v>
      </c>
      <c r="J29" s="32">
        <f>J30+J31+J32+J33+J34+J35+J36+J37+J38+J39+J40+J41</f>
        <v>106713000.98366</v>
      </c>
      <c r="K29" s="32">
        <f>K30+K31+K32+K33+K34+K35+K36+K37+K38+K39+K40+K41</f>
        <v>99470801.398940012</v>
      </c>
      <c r="L29" s="33">
        <f t="shared" si="4"/>
        <v>-6.7866141125849504</v>
      </c>
      <c r="M29" s="33">
        <f t="shared" si="5"/>
        <v>54.628392283114188</v>
      </c>
    </row>
    <row r="30" spans="1:13" ht="14" x14ac:dyDescent="0.3">
      <c r="A30" s="26" t="s">
        <v>14</v>
      </c>
      <c r="B30" s="34">
        <v>1502300.85769</v>
      </c>
      <c r="C30" s="34">
        <v>575845.74817000004</v>
      </c>
      <c r="D30" s="35">
        <f t="shared" si="0"/>
        <v>-61.66907945087349</v>
      </c>
      <c r="E30" s="35">
        <f t="shared" si="1"/>
        <v>3.929432457702084</v>
      </c>
      <c r="F30" s="34">
        <v>6003685.2952899998</v>
      </c>
      <c r="G30" s="34">
        <v>4798017.9582000002</v>
      </c>
      <c r="H30" s="35">
        <f t="shared" si="2"/>
        <v>-20.082120860596532</v>
      </c>
      <c r="I30" s="35">
        <f t="shared" si="3"/>
        <v>16.312170593353876</v>
      </c>
      <c r="J30" s="34">
        <v>17655769.854400001</v>
      </c>
      <c r="K30" s="34">
        <v>16481718.290410001</v>
      </c>
      <c r="L30" s="35">
        <f t="shared" si="4"/>
        <v>-6.649676415539675</v>
      </c>
      <c r="M30" s="35">
        <f t="shared" si="5"/>
        <v>9.05159865614484</v>
      </c>
    </row>
    <row r="31" spans="1:13" ht="14" x14ac:dyDescent="0.3">
      <c r="A31" s="9" t="s">
        <v>15</v>
      </c>
      <c r="B31" s="34">
        <v>2616414.3615299999</v>
      </c>
      <c r="C31" s="34">
        <v>596301.03168999997</v>
      </c>
      <c r="D31" s="35">
        <f t="shared" si="0"/>
        <v>-77.209228000823941</v>
      </c>
      <c r="E31" s="35">
        <f t="shared" si="1"/>
        <v>4.0690143774269778</v>
      </c>
      <c r="F31" s="34">
        <v>10371690.754349999</v>
      </c>
      <c r="G31" s="34">
        <v>7576595.3622199995</v>
      </c>
      <c r="H31" s="35">
        <f t="shared" si="2"/>
        <v>-26.94927431149744</v>
      </c>
      <c r="I31" s="35">
        <f t="shared" si="3"/>
        <v>25.758702268741008</v>
      </c>
      <c r="J31" s="34">
        <v>30807363.089699998</v>
      </c>
      <c r="K31" s="34">
        <v>27792297.015980002</v>
      </c>
      <c r="L31" s="35">
        <f t="shared" si="4"/>
        <v>-9.7868359097830133</v>
      </c>
      <c r="M31" s="35">
        <f t="shared" si="5"/>
        <v>15.2632579861165</v>
      </c>
    </row>
    <row r="32" spans="1:13" ht="14" x14ac:dyDescent="0.3">
      <c r="A32" s="9" t="s">
        <v>16</v>
      </c>
      <c r="B32" s="34">
        <v>114410.34540999999</v>
      </c>
      <c r="C32" s="34">
        <v>28953.63925</v>
      </c>
      <c r="D32" s="35">
        <f t="shared" si="0"/>
        <v>-74.693163326933444</v>
      </c>
      <c r="E32" s="35">
        <f t="shared" si="1"/>
        <v>0.1975726489239609</v>
      </c>
      <c r="F32" s="34">
        <v>381669.54447000002</v>
      </c>
      <c r="G32" s="34">
        <v>354081.12075</v>
      </c>
      <c r="H32" s="35">
        <f t="shared" si="2"/>
        <v>-7.2283534590925482</v>
      </c>
      <c r="I32" s="35">
        <f t="shared" si="3"/>
        <v>1.2037953371326615</v>
      </c>
      <c r="J32" s="34">
        <v>1151559.4231400001</v>
      </c>
      <c r="K32" s="34">
        <v>1014725.74953</v>
      </c>
      <c r="L32" s="35">
        <f t="shared" si="4"/>
        <v>-11.882467448956351</v>
      </c>
      <c r="M32" s="35">
        <f t="shared" si="5"/>
        <v>0.55727746761365315</v>
      </c>
    </row>
    <row r="33" spans="1:13" ht="14" x14ac:dyDescent="0.3">
      <c r="A33" s="9" t="s">
        <v>17</v>
      </c>
      <c r="B33" s="34">
        <v>936995.60230000003</v>
      </c>
      <c r="C33" s="34">
        <v>620608.29883999994</v>
      </c>
      <c r="D33" s="35">
        <f t="shared" si="0"/>
        <v>-33.766146039893755</v>
      </c>
      <c r="E33" s="35">
        <f t="shared" si="1"/>
        <v>4.2348813041183391</v>
      </c>
      <c r="F33" s="34">
        <v>3615530.79434</v>
      </c>
      <c r="G33" s="34">
        <v>3139828.57283</v>
      </c>
      <c r="H33" s="35">
        <f t="shared" si="2"/>
        <v>-13.157189042745729</v>
      </c>
      <c r="I33" s="35">
        <f t="shared" si="3"/>
        <v>10.674703546358602</v>
      </c>
      <c r="J33" s="34">
        <v>11295194.2629</v>
      </c>
      <c r="K33" s="34">
        <v>10761035.181390001</v>
      </c>
      <c r="L33" s="35">
        <f t="shared" si="4"/>
        <v>-4.729082732684728</v>
      </c>
      <c r="M33" s="35">
        <f t="shared" si="5"/>
        <v>5.9098553846338087</v>
      </c>
    </row>
    <row r="34" spans="1:13" ht="14" x14ac:dyDescent="0.3">
      <c r="A34" s="9" t="s">
        <v>18</v>
      </c>
      <c r="B34" s="34">
        <v>659092.91439000005</v>
      </c>
      <c r="C34" s="34">
        <v>456618.76371999999</v>
      </c>
      <c r="D34" s="35">
        <f t="shared" si="0"/>
        <v>-30.720122497052298</v>
      </c>
      <c r="E34" s="35">
        <f t="shared" si="1"/>
        <v>3.11585628036533</v>
      </c>
      <c r="F34" s="34">
        <v>2544641.3020100002</v>
      </c>
      <c r="G34" s="34">
        <v>2341677.13582</v>
      </c>
      <c r="H34" s="35">
        <f t="shared" si="2"/>
        <v>-7.9761405283204283</v>
      </c>
      <c r="I34" s="35">
        <f t="shared" si="3"/>
        <v>7.9611700595598105</v>
      </c>
      <c r="J34" s="34">
        <v>7559478.9945200002</v>
      </c>
      <c r="K34" s="34">
        <v>7631196.9281299999</v>
      </c>
      <c r="L34" s="35">
        <f t="shared" si="4"/>
        <v>0.94871529720486436</v>
      </c>
      <c r="M34" s="35">
        <f t="shared" si="5"/>
        <v>4.1909787949494088</v>
      </c>
    </row>
    <row r="35" spans="1:13" ht="14" x14ac:dyDescent="0.3">
      <c r="A35" s="9" t="s">
        <v>19</v>
      </c>
      <c r="B35" s="34">
        <v>706603.43500000006</v>
      </c>
      <c r="C35" s="34">
        <v>518846.02954999998</v>
      </c>
      <c r="D35" s="35">
        <f t="shared" si="0"/>
        <v>-26.571821781477762</v>
      </c>
      <c r="E35" s="35">
        <f t="shared" si="1"/>
        <v>3.540480129518544</v>
      </c>
      <c r="F35" s="34">
        <v>2724669.1080100001</v>
      </c>
      <c r="G35" s="34">
        <v>2583186.27348</v>
      </c>
      <c r="H35" s="35">
        <f t="shared" si="2"/>
        <v>-5.1926611607283961</v>
      </c>
      <c r="I35" s="35">
        <f t="shared" si="3"/>
        <v>8.7822462388664935</v>
      </c>
      <c r="J35" s="34">
        <v>8123819.0366099998</v>
      </c>
      <c r="K35" s="34">
        <v>7979865.3033499997</v>
      </c>
      <c r="L35" s="35">
        <f t="shared" si="4"/>
        <v>-1.7719958139302765</v>
      </c>
      <c r="M35" s="35">
        <f t="shared" si="5"/>
        <v>4.3824640600760372</v>
      </c>
    </row>
    <row r="36" spans="1:13" ht="14" x14ac:dyDescent="0.3">
      <c r="A36" s="9" t="s">
        <v>20</v>
      </c>
      <c r="B36" s="34">
        <v>1235495.1953</v>
      </c>
      <c r="C36" s="34">
        <v>903166.25199000002</v>
      </c>
      <c r="D36" s="35">
        <f t="shared" si="0"/>
        <v>-26.898440768869573</v>
      </c>
      <c r="E36" s="35">
        <f t="shared" si="1"/>
        <v>6.1629886068429167</v>
      </c>
      <c r="F36" s="34">
        <v>4933623.8048700001</v>
      </c>
      <c r="G36" s="34">
        <v>4040775.2918600002</v>
      </c>
      <c r="H36" s="35">
        <f t="shared" si="2"/>
        <v>-18.097215116577502</v>
      </c>
      <c r="I36" s="35">
        <f t="shared" si="3"/>
        <v>13.737717629334908</v>
      </c>
      <c r="J36" s="34">
        <v>15757778.674930001</v>
      </c>
      <c r="K36" s="34">
        <v>12937551.336920001</v>
      </c>
      <c r="L36" s="35">
        <f t="shared" si="4"/>
        <v>-17.897366095748442</v>
      </c>
      <c r="M36" s="35">
        <f t="shared" si="5"/>
        <v>7.105176792349897</v>
      </c>
    </row>
    <row r="37" spans="1:13" ht="14" x14ac:dyDescent="0.3">
      <c r="A37" s="10" t="s">
        <v>21</v>
      </c>
      <c r="B37" s="34">
        <v>311274.89951999998</v>
      </c>
      <c r="C37" s="34">
        <v>231795.96721</v>
      </c>
      <c r="D37" s="35">
        <f t="shared" si="0"/>
        <v>-25.533357309747778</v>
      </c>
      <c r="E37" s="35">
        <f t="shared" si="1"/>
        <v>1.581719757441935</v>
      </c>
      <c r="F37" s="34">
        <v>1146252.24529</v>
      </c>
      <c r="G37" s="34">
        <v>1146272.1612</v>
      </c>
      <c r="H37" s="35">
        <f t="shared" si="2"/>
        <v>1.7374805660636092E-3</v>
      </c>
      <c r="I37" s="35">
        <f t="shared" si="3"/>
        <v>3.8970648302703621</v>
      </c>
      <c r="J37" s="34">
        <v>3159648.6909099999</v>
      </c>
      <c r="K37" s="34">
        <v>3515278.3807899999</v>
      </c>
      <c r="L37" s="35">
        <f t="shared" si="4"/>
        <v>11.255355410337604</v>
      </c>
      <c r="M37" s="35">
        <f t="shared" si="5"/>
        <v>1.9305565419139463</v>
      </c>
    </row>
    <row r="38" spans="1:13" ht="14" x14ac:dyDescent="0.3">
      <c r="A38" s="9" t="s">
        <v>22</v>
      </c>
      <c r="B38" s="34">
        <v>257747.11799999999</v>
      </c>
      <c r="C38" s="34">
        <v>145571.86371000001</v>
      </c>
      <c r="D38" s="35">
        <f t="shared" si="0"/>
        <v>-43.521438827494471</v>
      </c>
      <c r="E38" s="35">
        <f t="shared" si="1"/>
        <v>0.99334727747505935</v>
      </c>
      <c r="F38" s="34">
        <v>1074109.9271199999</v>
      </c>
      <c r="G38" s="34">
        <v>1040080.26089</v>
      </c>
      <c r="H38" s="35">
        <f t="shared" si="2"/>
        <v>-3.1681735147205332</v>
      </c>
      <c r="I38" s="35">
        <f t="shared" si="3"/>
        <v>3.5360365038697257</v>
      </c>
      <c r="J38" s="34">
        <v>4258358.0175400004</v>
      </c>
      <c r="K38" s="34">
        <v>4069521.2556699999</v>
      </c>
      <c r="L38" s="35">
        <f t="shared" si="4"/>
        <v>-4.4344970782679543</v>
      </c>
      <c r="M38" s="35">
        <f t="shared" si="5"/>
        <v>2.2349413137590464</v>
      </c>
    </row>
    <row r="39" spans="1:13" ht="14" x14ac:dyDescent="0.3">
      <c r="A39" s="9" t="s">
        <v>23</v>
      </c>
      <c r="B39" s="34">
        <v>197031.90615</v>
      </c>
      <c r="C39" s="34">
        <v>160675.06228000001</v>
      </c>
      <c r="D39" s="35">
        <f>(C39-B39)/B39*100</f>
        <v>-18.452262164241354</v>
      </c>
      <c r="E39" s="35">
        <f t="shared" si="1"/>
        <v>1.0964078607383352</v>
      </c>
      <c r="F39" s="34">
        <v>811750.33140000002</v>
      </c>
      <c r="G39" s="34">
        <v>643249.77527999994</v>
      </c>
      <c r="H39" s="35">
        <f t="shared" si="2"/>
        <v>-20.757682455071194</v>
      </c>
      <c r="I39" s="35">
        <f t="shared" si="3"/>
        <v>2.1869030420303659</v>
      </c>
      <c r="J39" s="34">
        <v>2253657.5746300002</v>
      </c>
      <c r="K39" s="34">
        <v>2572299.1224199999</v>
      </c>
      <c r="L39" s="35">
        <f t="shared" si="4"/>
        <v>14.138862592837048</v>
      </c>
      <c r="M39" s="35">
        <f t="shared" si="5"/>
        <v>1.4126815462710001</v>
      </c>
    </row>
    <row r="40" spans="1:13" ht="14" x14ac:dyDescent="0.3">
      <c r="A40" s="9" t="s">
        <v>24</v>
      </c>
      <c r="B40" s="34">
        <v>392857.37504000001</v>
      </c>
      <c r="C40" s="34">
        <v>287784.46334000002</v>
      </c>
      <c r="D40" s="35">
        <f>(C40-B40)/B40*100</f>
        <v>-26.745816262021727</v>
      </c>
      <c r="E40" s="35">
        <f t="shared" si="1"/>
        <v>1.9637717473199618</v>
      </c>
      <c r="F40" s="34">
        <v>1503696.5321500001</v>
      </c>
      <c r="G40" s="34">
        <v>1433027.06852</v>
      </c>
      <c r="H40" s="35">
        <f t="shared" si="2"/>
        <v>-4.6997158082792296</v>
      </c>
      <c r="I40" s="35">
        <f t="shared" si="3"/>
        <v>4.8719663432359468</v>
      </c>
      <c r="J40" s="34">
        <v>4570205.4999000002</v>
      </c>
      <c r="K40" s="34">
        <v>4606059.6129200002</v>
      </c>
      <c r="L40" s="35">
        <f t="shared" si="4"/>
        <v>0.78451861783424315</v>
      </c>
      <c r="M40" s="35">
        <f t="shared" si="5"/>
        <v>2.5296029374976388</v>
      </c>
    </row>
    <row r="41" spans="1:13" ht="14" x14ac:dyDescent="0.3">
      <c r="A41" s="9" t="s">
        <v>25</v>
      </c>
      <c r="B41" s="34">
        <v>10889.010979999999</v>
      </c>
      <c r="C41" s="34">
        <v>5925.4599799999996</v>
      </c>
      <c r="D41" s="35">
        <f t="shared" si="0"/>
        <v>-45.58312053423974</v>
      </c>
      <c r="E41" s="35">
        <f t="shared" si="1"/>
        <v>4.0433909334610517E-2</v>
      </c>
      <c r="F41" s="34">
        <v>38599.887730000002</v>
      </c>
      <c r="G41" s="34">
        <v>28669.125810000001</v>
      </c>
      <c r="H41" s="35">
        <f t="shared" si="2"/>
        <v>-25.727437316564444</v>
      </c>
      <c r="I41" s="35">
        <f t="shared" si="3"/>
        <v>9.7468512008339378E-2</v>
      </c>
      <c r="J41" s="34">
        <v>120167.86448</v>
      </c>
      <c r="K41" s="34">
        <v>109253.22143000001</v>
      </c>
      <c r="L41" s="35">
        <f t="shared" si="4"/>
        <v>-9.0828301703044438</v>
      </c>
      <c r="M41" s="35">
        <f t="shared" si="5"/>
        <v>6.0000801788408817E-2</v>
      </c>
    </row>
    <row r="42" spans="1:13" ht="15.5" x14ac:dyDescent="0.35">
      <c r="A42" s="14" t="s">
        <v>36</v>
      </c>
      <c r="B42" s="32">
        <f>B43</f>
        <v>385406.79995000002</v>
      </c>
      <c r="C42" s="32">
        <f>C43</f>
        <v>328972.02779000002</v>
      </c>
      <c r="D42" s="33">
        <f t="shared" si="0"/>
        <v>-14.642910339755669</v>
      </c>
      <c r="E42" s="33">
        <f t="shared" si="1"/>
        <v>2.2448257502675482</v>
      </c>
      <c r="F42" s="32">
        <f>F43</f>
        <v>1352117.2723999999</v>
      </c>
      <c r="G42" s="32">
        <f>G43</f>
        <v>1265515.6092600001</v>
      </c>
      <c r="H42" s="33">
        <f t="shared" si="2"/>
        <v>-6.4048928970696766</v>
      </c>
      <c r="I42" s="33">
        <f t="shared" si="3"/>
        <v>4.3024654527441006</v>
      </c>
      <c r="J42" s="32">
        <f>J43</f>
        <v>4441643.6356600001</v>
      </c>
      <c r="K42" s="32">
        <f>K43</f>
        <v>4223646.8360299999</v>
      </c>
      <c r="L42" s="33">
        <f t="shared" si="4"/>
        <v>-4.9080209380104245</v>
      </c>
      <c r="M42" s="33">
        <f t="shared" si="5"/>
        <v>2.3195855766618934</v>
      </c>
    </row>
    <row r="43" spans="1:13" ht="14" x14ac:dyDescent="0.3">
      <c r="A43" s="9" t="s">
        <v>26</v>
      </c>
      <c r="B43" s="34">
        <v>385406.79995000002</v>
      </c>
      <c r="C43" s="34">
        <v>328972.02779000002</v>
      </c>
      <c r="D43" s="35">
        <f t="shared" si="0"/>
        <v>-14.642910339755669</v>
      </c>
      <c r="E43" s="35">
        <f t="shared" si="1"/>
        <v>2.2448257502675482</v>
      </c>
      <c r="F43" s="34">
        <v>1352117.2723999999</v>
      </c>
      <c r="G43" s="34">
        <v>1265515.6092600001</v>
      </c>
      <c r="H43" s="35">
        <f t="shared" si="2"/>
        <v>-6.4048928970696766</v>
      </c>
      <c r="I43" s="35">
        <f t="shared" si="3"/>
        <v>4.3024654527441006</v>
      </c>
      <c r="J43" s="34">
        <v>4441643.6356600001</v>
      </c>
      <c r="K43" s="34">
        <v>4223646.8360299999</v>
      </c>
      <c r="L43" s="35">
        <f t="shared" si="4"/>
        <v>-4.9080209380104245</v>
      </c>
      <c r="M43" s="35">
        <f t="shared" si="5"/>
        <v>2.3195855766618934</v>
      </c>
    </row>
    <row r="44" spans="1:13" ht="15.5" x14ac:dyDescent="0.35">
      <c r="A44" s="8" t="s">
        <v>37</v>
      </c>
      <c r="B44" s="32">
        <f>B8+B22+B42</f>
        <v>14035092.082610002</v>
      </c>
      <c r="C44" s="32">
        <f>C8+C22+C42</f>
        <v>8351333.40692</v>
      </c>
      <c r="D44" s="33">
        <f t="shared" si="0"/>
        <v>-40.496767974414567</v>
      </c>
      <c r="E44" s="33">
        <f t="shared" si="1"/>
        <v>56.987484336786842</v>
      </c>
      <c r="F44" s="36">
        <f>F8+F22+F42</f>
        <v>54975304.03428001</v>
      </c>
      <c r="G44" s="36">
        <f>G8+G22+G42</f>
        <v>47640728.950240001</v>
      </c>
      <c r="H44" s="37">
        <f t="shared" si="2"/>
        <v>-13.341581666317866</v>
      </c>
      <c r="I44" s="37">
        <f t="shared" si="3"/>
        <v>161.967650933843</v>
      </c>
      <c r="J44" s="36">
        <f>J8+J22+J42</f>
        <v>164753060.17229998</v>
      </c>
      <c r="K44" s="36">
        <f>K8+K22+K42</f>
        <v>158553575.46600002</v>
      </c>
      <c r="L44" s="37">
        <f t="shared" si="4"/>
        <v>-3.7628950259354776</v>
      </c>
      <c r="M44" s="37">
        <f t="shared" si="5"/>
        <v>87.076074552861684</v>
      </c>
    </row>
    <row r="45" spans="1:13" ht="15.5" x14ac:dyDescent="0.3">
      <c r="A45" s="15" t="s">
        <v>38</v>
      </c>
      <c r="B45" s="19">
        <f>B46-B44</f>
        <v>288105.42838999815</v>
      </c>
      <c r="C45" s="19">
        <f>C46-C44</f>
        <v>6303346.4830799988</v>
      </c>
      <c r="D45" s="20">
        <f t="shared" ref="D8:D46" si="6">(C45-B45)/B45*100</f>
        <v>2087.8610612457401</v>
      </c>
      <c r="E45" s="20">
        <f t="shared" ref="E8:E46" si="7">100*(C45/C$46)</f>
        <v>43.012515663213165</v>
      </c>
      <c r="F45" s="19">
        <f>F46-F44</f>
        <v>-26777001.347280011</v>
      </c>
      <c r="G45" s="19">
        <f>G46-G44</f>
        <v>-18226998.075240001</v>
      </c>
      <c r="H45" s="21">
        <f t="shared" ref="H8:H46" si="8">(G45-F45)/F45*100</f>
        <v>-31.930398632588158</v>
      </c>
      <c r="I45" s="20">
        <f t="shared" ref="I8:I46" si="9">100*(G45/G$46)</f>
        <v>-61.96765093384299</v>
      </c>
      <c r="J45" s="19">
        <f>J46-J44</f>
        <v>13706769.385700017</v>
      </c>
      <c r="K45" s="19">
        <f>K46-K44</f>
        <v>23532693.672999978</v>
      </c>
      <c r="L45" s="21">
        <f t="shared" ref="L8:L46" si="10">(K45-J45)/J45*100</f>
        <v>71.686653585571662</v>
      </c>
      <c r="M45" s="20">
        <f t="shared" ref="M8:M45" si="11">100*(K45/K$46)</f>
        <v>12.923925447138313</v>
      </c>
    </row>
    <row r="46" spans="1:13" s="12" customFormat="1" ht="22.5" customHeight="1" x14ac:dyDescent="0.4">
      <c r="A46" s="11" t="s">
        <v>43</v>
      </c>
      <c r="B46" s="22">
        <v>14323197.511</v>
      </c>
      <c r="C46" s="22">
        <v>14654679.889999999</v>
      </c>
      <c r="D46" s="23">
        <f t="shared" si="6"/>
        <v>2.3143043216811421</v>
      </c>
      <c r="E46" s="24">
        <f t="shared" si="7"/>
        <v>100</v>
      </c>
      <c r="F46" s="22">
        <v>28198302.686999999</v>
      </c>
      <c r="G46" s="22">
        <v>29413730.875</v>
      </c>
      <c r="H46" s="23">
        <f t="shared" si="8"/>
        <v>4.3102884648455753</v>
      </c>
      <c r="I46" s="24">
        <f t="shared" si="9"/>
        <v>100</v>
      </c>
      <c r="J46" s="25">
        <v>178459829.558</v>
      </c>
      <c r="K46" s="25">
        <v>182086269.139</v>
      </c>
      <c r="L46" s="23">
        <f t="shared" si="10"/>
        <v>2.032076120425407</v>
      </c>
      <c r="M46" s="24">
        <f>100*(K46/K$46)</f>
        <v>100</v>
      </c>
    </row>
    <row r="47" spans="1:13" ht="20.25" customHeight="1" x14ac:dyDescent="0.25">
      <c r="C47" s="17"/>
    </row>
    <row r="49" spans="1:1" x14ac:dyDescent="0.25">
      <c r="A49" s="1" t="s">
        <v>41</v>
      </c>
    </row>
    <row r="50" spans="1:1" ht="25" x14ac:dyDescent="0.25">
      <c r="A50" s="18" t="s">
        <v>42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Onural Sürmen</cp:lastModifiedBy>
  <cp:lastPrinted>2016-02-26T09:44:09Z</cp:lastPrinted>
  <dcterms:created xsi:type="dcterms:W3CDTF">2013-08-01T04:41:02Z</dcterms:created>
  <dcterms:modified xsi:type="dcterms:W3CDTF">2020-05-04T09:00:13Z</dcterms:modified>
</cp:coreProperties>
</file>